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<sst xmlns="http://schemas.openxmlformats.org/spreadsheetml/2006/main" count="127" uniqueCount="86">
  <si>
    <t>KARNATAKA STATE SMALL INDUSTRIES DEVELOPMENT CORPORATION LTD</t>
  </si>
  <si>
    <t>[A GOVERNMENT OF KARNATAKA UNDERTAKING]</t>
  </si>
  <si>
    <t>R M Depot at CHANNASANDRA STOCK YARD BANGALORE 560 016 -</t>
  </si>
  <si>
    <t>SIZE</t>
  </si>
  <si>
    <t>WIDTH/</t>
  </si>
  <si>
    <t>SPECN</t>
  </si>
  <si>
    <t>VENDOR</t>
  </si>
  <si>
    <t>MATERIAL</t>
  </si>
  <si>
    <t xml:space="preserve">O.BAL </t>
  </si>
  <si>
    <t>RECVD</t>
  </si>
  <si>
    <t xml:space="preserve">SALES </t>
  </si>
  <si>
    <t>STOCK</t>
  </si>
  <si>
    <t xml:space="preserve">CLOSING </t>
  </si>
  <si>
    <t>GR DATE</t>
  </si>
  <si>
    <t>RATE PER</t>
  </si>
  <si>
    <t>LENGTH IN</t>
  </si>
  <si>
    <t>GRADE</t>
  </si>
  <si>
    <t>CODE</t>
  </si>
  <si>
    <t xml:space="preserve"> AS AT</t>
  </si>
  <si>
    <t>QTY</t>
  </si>
  <si>
    <t>TRANS</t>
  </si>
  <si>
    <t>BALANCE</t>
  </si>
  <si>
    <t>M TON EXCL</t>
  </si>
  <si>
    <t>MM/MTR</t>
  </si>
  <si>
    <t>MM/DD/YY</t>
  </si>
  <si>
    <t xml:space="preserve"> VAT @ 5%</t>
  </si>
  <si>
    <t xml:space="preserve">  </t>
  </si>
  <si>
    <t>[MT]</t>
  </si>
  <si>
    <t>VSP</t>
  </si>
  <si>
    <t xml:space="preserve">SUB TOTAL </t>
  </si>
  <si>
    <t>R.CUT</t>
  </si>
  <si>
    <t>1079(RD)</t>
  </si>
  <si>
    <t>SAE1005</t>
  </si>
  <si>
    <t xml:space="preserve"> </t>
  </si>
  <si>
    <t>SAE1018</t>
  </si>
  <si>
    <t xml:space="preserve">PARAFFIN WAX </t>
  </si>
  <si>
    <t>BAGS</t>
  </si>
  <si>
    <t>ESSAR MTL</t>
  </si>
  <si>
    <t>ESR</t>
  </si>
  <si>
    <t>CR COIL 1.20MM</t>
  </si>
  <si>
    <t>1220MM</t>
  </si>
  <si>
    <t>PD</t>
  </si>
  <si>
    <t>GRAND TOTAL I&amp;S</t>
  </si>
  <si>
    <t>E&amp;OE</t>
  </si>
  <si>
    <t xml:space="preserve">Asst Gen Manager [S] CSY </t>
  </si>
  <si>
    <t>90 x 90 x 8  mm</t>
  </si>
  <si>
    <t>100 x 50  mm</t>
  </si>
  <si>
    <t>125 x 65  mm</t>
  </si>
  <si>
    <t>200 x 75  mm</t>
  </si>
  <si>
    <t xml:space="preserve">  75 x 40  mm  </t>
  </si>
  <si>
    <t xml:space="preserve">ANGLES </t>
  </si>
  <si>
    <t>CHANNELS</t>
  </si>
  <si>
    <t xml:space="preserve">JOISTS </t>
  </si>
  <si>
    <t>200 x 100  mm</t>
  </si>
  <si>
    <t>PLATES</t>
  </si>
  <si>
    <t>5  mm</t>
  </si>
  <si>
    <t>6  mm</t>
  </si>
  <si>
    <t>8  mm</t>
  </si>
  <si>
    <t>1500x6300</t>
  </si>
  <si>
    <t>HR SHEETS</t>
  </si>
  <si>
    <t>2.00  mm</t>
  </si>
  <si>
    <t>1250x2500</t>
  </si>
  <si>
    <t>WIRE ROD COILS</t>
  </si>
  <si>
    <t>5.5  mm</t>
  </si>
  <si>
    <t xml:space="preserve">ROUNDS </t>
  </si>
  <si>
    <t>71  mm</t>
  </si>
  <si>
    <t>SAIL- DP</t>
  </si>
  <si>
    <t>SAIL- LP</t>
  </si>
  <si>
    <t xml:space="preserve"> OPENING STOCK STATEMENT AND SELLING PRICES AS ON </t>
  </si>
  <si>
    <t xml:space="preserve">                                           </t>
  </si>
  <si>
    <t>32 mm</t>
  </si>
  <si>
    <t xml:space="preserve">EN8D </t>
  </si>
  <si>
    <t xml:space="preserve">Website" www.kssidc.kar.nic.in          EMAIL : kssidccsy@gmail.com    Contacts: Cell: 8884415783  Tel:080 2565 0891 Fax: 080 2565 6733 </t>
  </si>
  <si>
    <t>JSW MTL</t>
  </si>
  <si>
    <t>1250X2500</t>
  </si>
  <si>
    <t>JSW</t>
  </si>
  <si>
    <t>22 mm</t>
  </si>
  <si>
    <t>56 mm</t>
  </si>
  <si>
    <t>HR SHEET 4.00 mm</t>
  </si>
  <si>
    <t>HR SHEET 2.9 mm</t>
  </si>
  <si>
    <t>HR SHEET 2.5 mm</t>
  </si>
  <si>
    <t>40 mm</t>
  </si>
  <si>
    <t>CHEQ PLATE 5 mm</t>
  </si>
  <si>
    <t>2500x6300</t>
  </si>
  <si>
    <t>16/7/2016</t>
  </si>
  <si>
    <t>15/7/2016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</si>
</sst>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00"/>
    <numFmt numFmtId="166" formatCode="[$-409]d/mmm/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56"/>
      <name val="Arial"/>
      <family val="2"/>
    </font>
    <font>
      <b/>
      <i/>
      <sz val="12"/>
      <color indexed="56"/>
      <name val="Arial"/>
      <family val="2"/>
    </font>
    <font>
      <sz val="12"/>
      <color indexed="10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62"/>
      <name val="Arial"/>
      <family val="2"/>
    </font>
    <font>
      <b/>
      <sz val="12"/>
      <color indexed="8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3" fillId="0" borderId="0" xfId="0" applyFont="1" applyBorder="1" applyAlignment="1">
      <alignment/>
    </xf>
    <xf numFmtId="0" fontId="16" fillId="0" borderId="10" xfId="0" applyFont="1" applyBorder="1" applyAlignment="1">
      <alignment/>
    </xf>
    <xf numFmtId="1" fontId="6" fillId="0" borderId="11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right"/>
    </xf>
    <xf numFmtId="165" fontId="10" fillId="0" borderId="11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right"/>
    </xf>
    <xf numFmtId="165" fontId="14" fillId="0" borderId="11" xfId="0" applyNumberFormat="1" applyFont="1" applyFill="1" applyBorder="1" applyAlignment="1">
      <alignment horizontal="right"/>
    </xf>
    <xf numFmtId="165" fontId="13" fillId="0" borderId="11" xfId="0" applyNumberFormat="1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5" fontId="8" fillId="0" borderId="0" xfId="0" applyNumberFormat="1" applyFont="1" applyBorder="1" applyAlignment="1">
      <alignment horizontal="center"/>
    </xf>
    <xf numFmtId="164" fontId="5" fillId="33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4" fillId="0" borderId="0" xfId="0" applyFont="1" applyBorder="1" applyAlignment="1">
      <alignment/>
    </xf>
    <xf numFmtId="165" fontId="5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165" fontId="5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1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165" fontId="11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right"/>
    </xf>
    <xf numFmtId="165" fontId="12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65" fontId="55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12" xfId="0" applyFont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165" fontId="16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65" fontId="16" fillId="0" borderId="10" xfId="0" applyNumberFormat="1" applyFont="1" applyFill="1" applyBorder="1" applyAlignment="1">
      <alignment horizontal="center"/>
    </xf>
    <xf numFmtId="164" fontId="16" fillId="0" borderId="12" xfId="0" applyNumberFormat="1" applyFont="1" applyFill="1" applyBorder="1" applyAlignment="1">
      <alignment horizontal="center"/>
    </xf>
    <xf numFmtId="165" fontId="16" fillId="0" borderId="13" xfId="0" applyNumberFormat="1" applyFont="1" applyFill="1" applyBorder="1" applyAlignment="1">
      <alignment horizontal="center"/>
    </xf>
    <xf numFmtId="165" fontId="17" fillId="0" borderId="10" xfId="0" applyNumberFormat="1" applyFont="1" applyFill="1" applyBorder="1" applyAlignment="1">
      <alignment horizontal="center"/>
    </xf>
    <xf numFmtId="165" fontId="17" fillId="0" borderId="12" xfId="0" applyNumberFormat="1" applyFont="1" applyFill="1" applyBorder="1" applyAlignment="1">
      <alignment horizontal="center"/>
    </xf>
    <xf numFmtId="164" fontId="17" fillId="0" borderId="12" xfId="0" applyNumberFormat="1" applyFont="1" applyFill="1" applyBorder="1" applyAlignment="1">
      <alignment horizontal="center"/>
    </xf>
    <xf numFmtId="165" fontId="17" fillId="0" borderId="13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165" fontId="16" fillId="34" borderId="12" xfId="0" applyNumberFormat="1" applyFont="1" applyFill="1" applyBorder="1" applyAlignment="1">
      <alignment horizontal="center"/>
    </xf>
    <xf numFmtId="164" fontId="16" fillId="0" borderId="13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53" fillId="0" borderId="14" xfId="0" applyFont="1" applyFill="1" applyBorder="1" applyAlignment="1">
      <alignment/>
    </xf>
    <xf numFmtId="0" fontId="1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right"/>
    </xf>
    <xf numFmtId="165" fontId="6" fillId="0" borderId="16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165" fontId="10" fillId="0" borderId="16" xfId="0" applyNumberFormat="1" applyFont="1" applyFill="1" applyBorder="1" applyAlignment="1">
      <alignment horizontal="right"/>
    </xf>
    <xf numFmtId="165" fontId="9" fillId="0" borderId="16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165" fontId="5" fillId="0" borderId="16" xfId="0" applyNumberFormat="1" applyFont="1" applyFill="1" applyBorder="1" applyAlignment="1">
      <alignment horizontal="right"/>
    </xf>
    <xf numFmtId="165" fontId="5" fillId="0" borderId="16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1" fontId="6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165" fontId="11" fillId="0" borderId="16" xfId="0" applyNumberFormat="1" applyFont="1" applyFill="1" applyBorder="1" applyAlignment="1">
      <alignment horizontal="right"/>
    </xf>
    <xf numFmtId="165" fontId="6" fillId="0" borderId="16" xfId="0" applyNumberFormat="1" applyFont="1" applyFill="1" applyBorder="1" applyAlignment="1">
      <alignment horizontal="center"/>
    </xf>
    <xf numFmtId="165" fontId="11" fillId="0" borderId="16" xfId="0" applyNumberFormat="1" applyFont="1" applyFill="1" applyBorder="1" applyAlignment="1">
      <alignment horizontal="center"/>
    </xf>
    <xf numFmtId="165" fontId="9" fillId="0" borderId="16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6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Continuous"/>
    </xf>
    <xf numFmtId="0" fontId="16" fillId="0" borderId="21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53" fillId="0" borderId="18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165" fontId="6" fillId="0" borderId="14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65" fontId="5" fillId="0" borderId="19" xfId="0" applyNumberFormat="1" applyFont="1" applyFill="1" applyBorder="1" applyAlignment="1">
      <alignment horizontal="right"/>
    </xf>
    <xf numFmtId="0" fontId="53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165" fontId="53" fillId="0" borderId="11" xfId="0" applyNumberFormat="1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right"/>
    </xf>
    <xf numFmtId="165" fontId="55" fillId="0" borderId="14" xfId="0" applyNumberFormat="1" applyFont="1" applyFill="1" applyBorder="1" applyAlignment="1">
      <alignment horizontal="right"/>
    </xf>
    <xf numFmtId="165" fontId="10" fillId="0" borderId="14" xfId="0" applyNumberFormat="1" applyFont="1" applyFill="1" applyBorder="1" applyAlignment="1">
      <alignment horizontal="right"/>
    </xf>
    <xf numFmtId="165" fontId="4" fillId="0" borderId="23" xfId="0" applyNumberFormat="1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1" fontId="6" fillId="0" borderId="14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165" fontId="6" fillId="0" borderId="13" xfId="0" applyNumberFormat="1" applyFont="1" applyFill="1" applyBorder="1" applyAlignment="1">
      <alignment horizontal="right"/>
    </xf>
    <xf numFmtId="165" fontId="11" fillId="0" borderId="13" xfId="0" applyNumberFormat="1" applyFont="1" applyFill="1" applyBorder="1" applyAlignment="1">
      <alignment horizontal="right"/>
    </xf>
    <xf numFmtId="165" fontId="53" fillId="0" borderId="13" xfId="0" applyNumberFormat="1" applyFont="1" applyFill="1" applyBorder="1" applyAlignment="1">
      <alignment horizontal="right"/>
    </xf>
    <xf numFmtId="166" fontId="6" fillId="0" borderId="11" xfId="0" applyNumberFormat="1" applyFont="1" applyFill="1" applyBorder="1" applyAlignment="1">
      <alignment horizontal="center"/>
    </xf>
    <xf numFmtId="166" fontId="6" fillId="0" borderId="19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6" fillId="0" borderId="16" xfId="0" applyNumberFormat="1" applyFont="1" applyFill="1" applyBorder="1" applyAlignment="1">
      <alignment horizontal="center"/>
    </xf>
    <xf numFmtId="166" fontId="3" fillId="0" borderId="11" xfId="0" applyNumberFormat="1" applyFont="1" applyFill="1" applyBorder="1" applyAlignment="1">
      <alignment horizontal="center"/>
    </xf>
    <xf numFmtId="166" fontId="6" fillId="33" borderId="0" xfId="0" applyNumberFormat="1" applyFont="1" applyFill="1" applyBorder="1" applyAlignment="1">
      <alignment horizontal="center"/>
    </xf>
    <xf numFmtId="166" fontId="4" fillId="0" borderId="19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166" fontId="4" fillId="0" borderId="16" xfId="0" applyNumberFormat="1" applyFont="1" applyFill="1" applyBorder="1" applyAlignment="1">
      <alignment horizontal="center"/>
    </xf>
    <xf numFmtId="166" fontId="6" fillId="33" borderId="11" xfId="0" applyNumberFormat="1" applyFont="1" applyFill="1" applyBorder="1" applyAlignment="1">
      <alignment horizontal="center"/>
    </xf>
    <xf numFmtId="166" fontId="6" fillId="0" borderId="14" xfId="0" applyNumberFormat="1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166" fontId="5" fillId="0" borderId="14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6" fontId="5" fillId="0" borderId="16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14" fillId="0" borderId="19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28575</xdr:rowOff>
    </xdr:from>
    <xdr:to>
      <xdr:col>0</xdr:col>
      <xdr:colOff>1333500</xdr:colOff>
      <xdr:row>1</xdr:row>
      <xdr:rowOff>104775</xdr:rowOff>
    </xdr:to>
    <xdr:pic>
      <xdr:nvPicPr>
        <xdr:cNvPr id="1" name="Picture 2" descr="http://kssidc.in/imag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8575"/>
          <a:ext cx="1028700" cy="3810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view="pageBreakPreview" zoomScaleSheetLayoutView="100" zoomScalePageLayoutView="0" workbookViewId="0" topLeftCell="A1">
      <selection activeCell="L15" sqref="L15"/>
    </sheetView>
  </sheetViews>
  <sheetFormatPr defaultColWidth="9.140625" defaultRowHeight="15"/>
  <cols>
    <col min="1" max="1" width="22.421875" style="0" customWidth="1"/>
    <col min="2" max="2" width="13.8515625" style="0" bestFit="1" customWidth="1"/>
    <col min="3" max="3" width="11.28125" style="0" bestFit="1" customWidth="1"/>
    <col min="4" max="4" width="10.140625" style="0" customWidth="1"/>
    <col min="5" max="5" width="13.140625" style="0" customWidth="1"/>
    <col min="6" max="6" width="12.140625" style="0" bestFit="1" customWidth="1"/>
    <col min="7" max="7" width="9.7109375" style="0" bestFit="1" customWidth="1"/>
    <col min="8" max="8" width="12.140625" style="0" bestFit="1" customWidth="1"/>
    <col min="9" max="9" width="10.421875" style="0" customWidth="1"/>
    <col min="10" max="10" width="11.28125" style="0" bestFit="1" customWidth="1"/>
    <col min="11" max="12" width="12.57421875" style="0" bestFit="1" customWidth="1"/>
    <col min="13" max="13" width="10.8515625" style="0" bestFit="1" customWidth="1"/>
  </cols>
  <sheetData>
    <row r="1" spans="1:12" s="3" customFormat="1" ht="24" customHeight="1">
      <c r="A1" s="197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s="3" customFormat="1" ht="15.75">
      <c r="A2" s="199" t="s">
        <v>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s="3" customFormat="1" ht="15.75">
      <c r="A3" s="199" t="s">
        <v>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s="23" customFormat="1" ht="15.75">
      <c r="A4" s="136"/>
      <c r="B4" s="16" t="s">
        <v>68</v>
      </c>
      <c r="C4" s="17"/>
      <c r="D4" s="17"/>
      <c r="E4" s="17"/>
      <c r="F4" s="18"/>
      <c r="G4" s="19"/>
      <c r="H4" s="18"/>
      <c r="I4" s="20" t="s">
        <v>84</v>
      </c>
      <c r="J4" s="21"/>
      <c r="K4" s="21"/>
      <c r="L4" s="22"/>
    </row>
    <row r="5" spans="1:12" s="3" customFormat="1" ht="15.75">
      <c r="A5" s="199" t="s">
        <v>72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s="3" customFormat="1" ht="15.75">
      <c r="A6" s="137" t="s">
        <v>69</v>
      </c>
      <c r="B6" s="138"/>
      <c r="C6" s="138"/>
      <c r="D6" s="138"/>
      <c r="E6" s="138"/>
      <c r="F6" s="138"/>
      <c r="G6" s="138"/>
      <c r="H6" s="138"/>
      <c r="I6" s="139"/>
      <c r="J6" s="138"/>
      <c r="K6" s="138"/>
      <c r="L6" s="140"/>
    </row>
    <row r="7" spans="1:12" s="3" customFormat="1" ht="15.75">
      <c r="A7" s="141"/>
      <c r="B7" s="2"/>
      <c r="C7" s="2"/>
      <c r="D7" s="2"/>
      <c r="E7" s="2"/>
      <c r="F7" s="2"/>
      <c r="G7" s="2"/>
      <c r="H7" s="2"/>
      <c r="I7" s="15"/>
      <c r="J7" s="2"/>
      <c r="K7" s="2"/>
      <c r="L7" s="1"/>
    </row>
    <row r="8" spans="1:12" s="24" customFormat="1" ht="12.75">
      <c r="A8" s="101" t="s">
        <v>3</v>
      </c>
      <c r="B8" s="101" t="s">
        <v>4</v>
      </c>
      <c r="C8" s="103" t="s">
        <v>5</v>
      </c>
      <c r="D8" s="4" t="s">
        <v>6</v>
      </c>
      <c r="E8" s="103" t="s">
        <v>7</v>
      </c>
      <c r="F8" s="87" t="s">
        <v>8</v>
      </c>
      <c r="G8" s="87" t="s">
        <v>9</v>
      </c>
      <c r="H8" s="90" t="s">
        <v>10</v>
      </c>
      <c r="I8" s="94" t="s">
        <v>11</v>
      </c>
      <c r="J8" s="95" t="s">
        <v>12</v>
      </c>
      <c r="K8" s="97" t="s">
        <v>13</v>
      </c>
      <c r="L8" s="101" t="s">
        <v>14</v>
      </c>
    </row>
    <row r="9" spans="1:12" s="24" customFormat="1" ht="12.75">
      <c r="A9" s="77"/>
      <c r="B9" s="76" t="s">
        <v>15</v>
      </c>
      <c r="C9" s="81" t="s">
        <v>16</v>
      </c>
      <c r="D9" s="79"/>
      <c r="E9" s="81" t="s">
        <v>17</v>
      </c>
      <c r="F9" s="83" t="s">
        <v>18</v>
      </c>
      <c r="G9" s="88" t="s">
        <v>19</v>
      </c>
      <c r="H9" s="91" t="s">
        <v>19</v>
      </c>
      <c r="I9" s="84" t="s">
        <v>20</v>
      </c>
      <c r="J9" s="84" t="s">
        <v>21</v>
      </c>
      <c r="K9" s="98"/>
      <c r="L9" s="76" t="s">
        <v>22</v>
      </c>
    </row>
    <row r="10" spans="1:12" s="24" customFormat="1" ht="12.75">
      <c r="A10" s="77"/>
      <c r="B10" s="76" t="s">
        <v>23</v>
      </c>
      <c r="C10" s="81"/>
      <c r="D10" s="79"/>
      <c r="E10" s="81"/>
      <c r="F10" s="170" t="s">
        <v>85</v>
      </c>
      <c r="G10" s="88"/>
      <c r="H10" s="92"/>
      <c r="I10" s="84" t="s">
        <v>19</v>
      </c>
      <c r="J10" s="83" t="s">
        <v>24</v>
      </c>
      <c r="K10" s="99" t="s">
        <v>24</v>
      </c>
      <c r="L10" s="76" t="s">
        <v>25</v>
      </c>
    </row>
    <row r="11" spans="1:12" s="24" customFormat="1" ht="12.75">
      <c r="A11" s="77"/>
      <c r="B11" s="79"/>
      <c r="C11" s="81"/>
      <c r="D11" s="79"/>
      <c r="E11" s="81"/>
      <c r="F11" s="85" t="s">
        <v>24</v>
      </c>
      <c r="G11" s="83"/>
      <c r="H11" s="91" t="s">
        <v>26</v>
      </c>
      <c r="I11" s="85"/>
      <c r="J11" s="170" t="s">
        <v>85</v>
      </c>
      <c r="K11" s="98"/>
      <c r="L11" s="76" t="s">
        <v>27</v>
      </c>
    </row>
    <row r="12" spans="1:12" s="44" customFormat="1" ht="12.75">
      <c r="A12" s="78"/>
      <c r="B12" s="80"/>
      <c r="C12" s="82"/>
      <c r="D12" s="80"/>
      <c r="E12" s="82"/>
      <c r="F12" s="86"/>
      <c r="G12" s="89"/>
      <c r="H12" s="93"/>
      <c r="I12" s="86"/>
      <c r="J12" s="96"/>
      <c r="K12" s="100"/>
      <c r="L12" s="102"/>
    </row>
    <row r="13" spans="1:12" s="44" customFormat="1" ht="12.75">
      <c r="A13" s="142"/>
      <c r="B13" s="41"/>
      <c r="C13" s="42"/>
      <c r="D13" s="41"/>
      <c r="E13" s="42"/>
      <c r="F13" s="36"/>
      <c r="G13" s="34"/>
      <c r="H13" s="35"/>
      <c r="I13" s="36"/>
      <c r="J13" s="37"/>
      <c r="K13" s="38"/>
      <c r="L13" s="43"/>
    </row>
    <row r="14" spans="1:12" s="47" customFormat="1" ht="15.75">
      <c r="A14" s="106" t="s">
        <v>50</v>
      </c>
      <c r="B14" s="107"/>
      <c r="C14" s="114"/>
      <c r="D14" s="107"/>
      <c r="E14" s="108"/>
      <c r="F14" s="124"/>
      <c r="G14" s="132"/>
      <c r="H14" s="133"/>
      <c r="I14" s="134"/>
      <c r="J14" s="135"/>
      <c r="K14" s="117"/>
      <c r="L14" s="114"/>
    </row>
    <row r="15" spans="1:12" s="153" customFormat="1" ht="15">
      <c r="A15" s="154"/>
      <c r="B15" s="155"/>
      <c r="C15" s="156"/>
      <c r="D15" s="155"/>
      <c r="E15" s="156"/>
      <c r="F15" s="157"/>
      <c r="G15" s="158"/>
      <c r="H15" s="159"/>
      <c r="I15" s="159"/>
      <c r="J15" s="158"/>
      <c r="K15" s="160"/>
      <c r="L15" s="156"/>
    </row>
    <row r="16" spans="1:12" s="47" customFormat="1" ht="15">
      <c r="A16" s="63"/>
      <c r="B16" s="62"/>
      <c r="C16" s="62"/>
      <c r="D16" s="61"/>
      <c r="E16" s="62"/>
      <c r="F16" s="7"/>
      <c r="G16" s="9"/>
      <c r="H16" s="65"/>
      <c r="I16" s="65"/>
      <c r="J16" s="9"/>
      <c r="K16" s="66"/>
      <c r="L16" s="62"/>
    </row>
    <row r="17" spans="1:12" s="47" customFormat="1" ht="15.75">
      <c r="A17" s="64" t="s">
        <v>45</v>
      </c>
      <c r="B17" s="61"/>
      <c r="C17" s="62">
        <v>2062</v>
      </c>
      <c r="D17" s="61" t="s">
        <v>28</v>
      </c>
      <c r="E17" s="62">
        <v>124164</v>
      </c>
      <c r="F17" s="9">
        <v>3</v>
      </c>
      <c r="G17" s="9"/>
      <c r="H17" s="8"/>
      <c r="I17" s="6"/>
      <c r="J17" s="9">
        <f>F17+G17-H17-I17</f>
        <v>3</v>
      </c>
      <c r="K17" s="180">
        <v>42292</v>
      </c>
      <c r="L17" s="62">
        <v>38100</v>
      </c>
    </row>
    <row r="18" spans="1:12" s="47" customFormat="1" ht="15.75">
      <c r="A18" s="126"/>
      <c r="B18" s="111"/>
      <c r="C18" s="112"/>
      <c r="D18" s="111"/>
      <c r="E18" s="67" t="s">
        <v>29</v>
      </c>
      <c r="F18" s="6">
        <f>F17+F16+F15</f>
        <v>3</v>
      </c>
      <c r="G18" s="6">
        <f>G16+G15</f>
        <v>0</v>
      </c>
      <c r="H18" s="6">
        <f>SUM(H16:H17)</f>
        <v>0</v>
      </c>
      <c r="I18" s="6">
        <f>I17+I16+I15</f>
        <v>0</v>
      </c>
      <c r="J18" s="6">
        <f>J17+J16+J15</f>
        <v>3</v>
      </c>
      <c r="K18" s="181"/>
      <c r="L18" s="119"/>
    </row>
    <row r="19" spans="1:12" s="47" customFormat="1" ht="15.75">
      <c r="A19" s="143"/>
      <c r="B19" s="45"/>
      <c r="C19" s="46"/>
      <c r="D19" s="45"/>
      <c r="E19" s="60"/>
      <c r="F19" s="25"/>
      <c r="G19" s="25"/>
      <c r="H19" s="25"/>
      <c r="I19" s="25"/>
      <c r="J19" s="25"/>
      <c r="K19" s="182"/>
      <c r="L19" s="31"/>
    </row>
    <row r="20" spans="1:12" s="47" customFormat="1" ht="15.75">
      <c r="A20" s="106" t="s">
        <v>51</v>
      </c>
      <c r="B20" s="107"/>
      <c r="C20" s="130"/>
      <c r="D20" s="107"/>
      <c r="E20" s="108"/>
      <c r="F20" s="116"/>
      <c r="G20" s="116"/>
      <c r="H20" s="131"/>
      <c r="I20" s="121"/>
      <c r="J20" s="116"/>
      <c r="K20" s="183"/>
      <c r="L20" s="114"/>
    </row>
    <row r="21" spans="1:12" s="47" customFormat="1" ht="15.75">
      <c r="A21" s="64" t="s">
        <v>49</v>
      </c>
      <c r="B21" s="62" t="s">
        <v>30</v>
      </c>
      <c r="C21" s="62">
        <v>2062</v>
      </c>
      <c r="D21" s="61" t="s">
        <v>66</v>
      </c>
      <c r="E21" s="62">
        <v>201114</v>
      </c>
      <c r="F21" s="9">
        <v>0.924</v>
      </c>
      <c r="G21" s="6"/>
      <c r="H21" s="65"/>
      <c r="I21" s="65"/>
      <c r="J21" s="9">
        <f>F21+G21-H21-I21</f>
        <v>0.924</v>
      </c>
      <c r="K21" s="180">
        <v>41918</v>
      </c>
      <c r="L21" s="62">
        <v>42000</v>
      </c>
    </row>
    <row r="22" spans="1:12" s="47" customFormat="1" ht="15.75">
      <c r="A22" s="64" t="s">
        <v>46</v>
      </c>
      <c r="B22" s="68"/>
      <c r="C22" s="62">
        <v>2062</v>
      </c>
      <c r="D22" s="61" t="s">
        <v>28</v>
      </c>
      <c r="E22" s="62">
        <v>202164</v>
      </c>
      <c r="F22" s="9">
        <v>20.121</v>
      </c>
      <c r="G22" s="14"/>
      <c r="H22" s="65"/>
      <c r="I22" s="161"/>
      <c r="J22" s="9">
        <f>F22+G22-H22-I22</f>
        <v>20.121</v>
      </c>
      <c r="K22" s="184">
        <v>42530</v>
      </c>
      <c r="L22" s="62">
        <v>36500</v>
      </c>
    </row>
    <row r="23" spans="1:14" s="47" customFormat="1" ht="15.75">
      <c r="A23" s="64" t="s">
        <v>47</v>
      </c>
      <c r="B23" s="68"/>
      <c r="C23" s="62">
        <v>2063</v>
      </c>
      <c r="D23" s="61" t="s">
        <v>28</v>
      </c>
      <c r="E23" s="62">
        <v>203164</v>
      </c>
      <c r="F23" s="9">
        <v>2.003</v>
      </c>
      <c r="G23" s="7"/>
      <c r="H23" s="8"/>
      <c r="I23" s="9"/>
      <c r="J23" s="9">
        <f>F23+G23-H23-I23</f>
        <v>2.003</v>
      </c>
      <c r="K23" s="185">
        <v>42488</v>
      </c>
      <c r="L23" s="62">
        <v>37100</v>
      </c>
      <c r="N23" s="48"/>
    </row>
    <row r="24" spans="1:12" s="47" customFormat="1" ht="15.75">
      <c r="A24" s="64" t="s">
        <v>48</v>
      </c>
      <c r="B24" s="61"/>
      <c r="C24" s="62">
        <v>2062</v>
      </c>
      <c r="D24" s="61" t="s">
        <v>67</v>
      </c>
      <c r="E24" s="62">
        <v>206104</v>
      </c>
      <c r="F24" s="9">
        <v>2.31</v>
      </c>
      <c r="G24" s="65"/>
      <c r="H24" s="8"/>
      <c r="I24" s="69"/>
      <c r="J24" s="9">
        <f>F24+G24-H24-I24</f>
        <v>2.31</v>
      </c>
      <c r="K24" s="180">
        <v>41929</v>
      </c>
      <c r="L24" s="62">
        <v>45500</v>
      </c>
    </row>
    <row r="25" spans="1:13" s="47" customFormat="1" ht="15.75">
      <c r="A25" s="126"/>
      <c r="B25" s="111"/>
      <c r="C25" s="119"/>
      <c r="D25" s="128"/>
      <c r="E25" s="67" t="s">
        <v>29</v>
      </c>
      <c r="F25" s="6">
        <f>SUM(F21:F24)</f>
        <v>25.357999999999997</v>
      </c>
      <c r="G25" s="6">
        <f>SUM(G21:G24)</f>
        <v>0</v>
      </c>
      <c r="H25" s="6">
        <f>SUM(H21:H24)</f>
        <v>0</v>
      </c>
      <c r="I25" s="6">
        <f>SUM(I21:I24)</f>
        <v>0</v>
      </c>
      <c r="J25" s="6">
        <f>SUM(J21:J24)</f>
        <v>25.357999999999997</v>
      </c>
      <c r="K25" s="186"/>
      <c r="L25" s="119"/>
      <c r="M25" s="48"/>
    </row>
    <row r="26" spans="1:13" s="47" customFormat="1" ht="15.75">
      <c r="A26" s="143"/>
      <c r="B26" s="45"/>
      <c r="C26" s="31"/>
      <c r="D26" s="50"/>
      <c r="E26" s="33"/>
      <c r="F26" s="25"/>
      <c r="G26" s="25"/>
      <c r="H26" s="25"/>
      <c r="I26" s="25"/>
      <c r="J26" s="25"/>
      <c r="K26" s="187"/>
      <c r="L26" s="31"/>
      <c r="M26" s="48"/>
    </row>
    <row r="27" spans="1:13" s="47" customFormat="1" ht="15.75">
      <c r="A27" s="106" t="s">
        <v>52</v>
      </c>
      <c r="B27" s="107"/>
      <c r="C27" s="114"/>
      <c r="D27" s="129"/>
      <c r="E27" s="122"/>
      <c r="F27" s="123"/>
      <c r="G27" s="123"/>
      <c r="H27" s="123"/>
      <c r="I27" s="123"/>
      <c r="J27" s="123"/>
      <c r="K27" s="188"/>
      <c r="L27" s="114"/>
      <c r="M27" s="48"/>
    </row>
    <row r="28" spans="1:13" s="47" customFormat="1" ht="15.75">
      <c r="A28" s="64" t="s">
        <v>53</v>
      </c>
      <c r="B28" s="61"/>
      <c r="C28" s="62">
        <v>2062</v>
      </c>
      <c r="D28" s="61" t="s">
        <v>67</v>
      </c>
      <c r="E28" s="62">
        <v>304104</v>
      </c>
      <c r="F28" s="9">
        <v>2.576</v>
      </c>
      <c r="G28" s="9"/>
      <c r="H28" s="69"/>
      <c r="I28" s="6"/>
      <c r="J28" s="9">
        <f>F28+G28-H28-I28</f>
        <v>2.576</v>
      </c>
      <c r="K28" s="180">
        <v>42230</v>
      </c>
      <c r="L28" s="62">
        <v>39500</v>
      </c>
      <c r="M28" s="48"/>
    </row>
    <row r="29" spans="1:13" s="47" customFormat="1" ht="15.75">
      <c r="A29" s="110"/>
      <c r="B29" s="111"/>
      <c r="C29" s="119"/>
      <c r="D29" s="128"/>
      <c r="E29" s="67" t="s">
        <v>29</v>
      </c>
      <c r="F29" s="6">
        <f>F28</f>
        <v>2.576</v>
      </c>
      <c r="G29" s="6">
        <f>SUM(G28:G28)</f>
        <v>0</v>
      </c>
      <c r="H29" s="6">
        <f>SUM(H28:H28)</f>
        <v>0</v>
      </c>
      <c r="I29" s="6">
        <f>SUM(I28:I28)</f>
        <v>0</v>
      </c>
      <c r="J29" s="6">
        <f>SUM(J28:J28)</f>
        <v>2.576</v>
      </c>
      <c r="K29" s="186"/>
      <c r="L29" s="119"/>
      <c r="M29" s="48"/>
    </row>
    <row r="30" spans="1:13" s="47" customFormat="1" ht="15.75">
      <c r="A30" s="110"/>
      <c r="B30" s="111"/>
      <c r="C30" s="119"/>
      <c r="D30" s="128"/>
      <c r="E30" s="151"/>
      <c r="F30" s="152"/>
      <c r="G30" s="152"/>
      <c r="H30" s="152"/>
      <c r="I30" s="152"/>
      <c r="J30" s="152"/>
      <c r="K30" s="186"/>
      <c r="L30" s="119"/>
      <c r="M30" s="48"/>
    </row>
    <row r="31" spans="1:12" s="47" customFormat="1" ht="15.75">
      <c r="A31" s="106" t="s">
        <v>54</v>
      </c>
      <c r="B31" s="107"/>
      <c r="C31" s="114"/>
      <c r="D31" s="107"/>
      <c r="E31" s="114"/>
      <c r="F31" s="116"/>
      <c r="G31" s="116"/>
      <c r="H31" s="120"/>
      <c r="I31" s="121"/>
      <c r="J31" s="116"/>
      <c r="K31" s="183"/>
      <c r="L31" s="114"/>
    </row>
    <row r="32" spans="1:12" s="47" customFormat="1" ht="15.75">
      <c r="A32" s="171" t="s">
        <v>82</v>
      </c>
      <c r="B32" s="61" t="s">
        <v>58</v>
      </c>
      <c r="C32" s="62">
        <v>2062</v>
      </c>
      <c r="D32" s="61" t="s">
        <v>67</v>
      </c>
      <c r="E32" s="62">
        <v>430105</v>
      </c>
      <c r="F32" s="9">
        <v>0</v>
      </c>
      <c r="G32" s="9">
        <v>5.65</v>
      </c>
      <c r="H32" s="8">
        <v>5.65</v>
      </c>
      <c r="I32" s="69"/>
      <c r="J32" s="9">
        <v>0</v>
      </c>
      <c r="K32" s="189">
        <v>42566</v>
      </c>
      <c r="L32" s="62">
        <v>39450</v>
      </c>
    </row>
    <row r="33" spans="1:12" s="47" customFormat="1" ht="15.75">
      <c r="A33" s="64" t="s">
        <v>55</v>
      </c>
      <c r="B33" s="61" t="s">
        <v>58</v>
      </c>
      <c r="C33" s="62">
        <v>2062</v>
      </c>
      <c r="D33" s="61" t="s">
        <v>67</v>
      </c>
      <c r="E33" s="62">
        <v>401105</v>
      </c>
      <c r="F33" s="9">
        <v>6.81</v>
      </c>
      <c r="G33" s="9"/>
      <c r="H33" s="8"/>
      <c r="I33" s="9"/>
      <c r="J33" s="9">
        <f>F33-I33</f>
        <v>6.81</v>
      </c>
      <c r="K33" s="180">
        <v>42510</v>
      </c>
      <c r="L33" s="62">
        <v>39200</v>
      </c>
    </row>
    <row r="34" spans="1:12" s="47" customFormat="1" ht="15.75">
      <c r="A34" s="64" t="s">
        <v>56</v>
      </c>
      <c r="B34" s="61" t="s">
        <v>58</v>
      </c>
      <c r="C34" s="62">
        <v>2062</v>
      </c>
      <c r="D34" s="61" t="s">
        <v>67</v>
      </c>
      <c r="E34" s="62">
        <v>402105</v>
      </c>
      <c r="F34" s="9">
        <v>12.38</v>
      </c>
      <c r="G34" s="9"/>
      <c r="H34" s="8"/>
      <c r="I34" s="69"/>
      <c r="J34" s="9">
        <f>F34-H34</f>
        <v>12.38</v>
      </c>
      <c r="K34" s="180">
        <v>42513</v>
      </c>
      <c r="L34" s="62">
        <v>39200</v>
      </c>
    </row>
    <row r="35" spans="1:12" s="47" customFormat="1" ht="15.75">
      <c r="A35" s="64" t="s">
        <v>57</v>
      </c>
      <c r="B35" s="61" t="s">
        <v>58</v>
      </c>
      <c r="C35" s="62">
        <v>2062</v>
      </c>
      <c r="D35" s="61" t="s">
        <v>67</v>
      </c>
      <c r="E35" s="62">
        <v>404105</v>
      </c>
      <c r="F35" s="9">
        <v>8.03</v>
      </c>
      <c r="G35" s="9"/>
      <c r="H35" s="14"/>
      <c r="I35" s="69"/>
      <c r="J35" s="9">
        <f>F35-I35-H35</f>
        <v>8.03</v>
      </c>
      <c r="K35" s="180">
        <v>42513</v>
      </c>
      <c r="L35" s="62">
        <v>39200</v>
      </c>
    </row>
    <row r="36" spans="1:12" s="47" customFormat="1" ht="15.75">
      <c r="A36" s="64" t="s">
        <v>70</v>
      </c>
      <c r="B36" s="61" t="s">
        <v>83</v>
      </c>
      <c r="C36" s="62">
        <v>2062</v>
      </c>
      <c r="D36" s="61" t="s">
        <v>67</v>
      </c>
      <c r="E36" s="62">
        <v>415105</v>
      </c>
      <c r="F36" s="9">
        <v>0</v>
      </c>
      <c r="G36" s="9">
        <v>7.95</v>
      </c>
      <c r="H36" s="14">
        <v>7.95</v>
      </c>
      <c r="I36" s="69"/>
      <c r="J36" s="9">
        <v>0</v>
      </c>
      <c r="K36" s="189">
        <v>42566</v>
      </c>
      <c r="L36" s="62">
        <v>37000</v>
      </c>
    </row>
    <row r="37" spans="1:12" s="47" customFormat="1" ht="15.75">
      <c r="A37" s="64" t="s">
        <v>81</v>
      </c>
      <c r="B37" s="61" t="s">
        <v>83</v>
      </c>
      <c r="C37" s="62">
        <v>2062</v>
      </c>
      <c r="D37" s="61" t="s">
        <v>67</v>
      </c>
      <c r="E37" s="62">
        <v>418105</v>
      </c>
      <c r="F37" s="9">
        <v>0</v>
      </c>
      <c r="G37" s="9">
        <v>19.3</v>
      </c>
      <c r="H37" s="14">
        <v>19.3</v>
      </c>
      <c r="I37" s="69"/>
      <c r="J37" s="9">
        <v>0</v>
      </c>
      <c r="K37" s="189">
        <v>42566</v>
      </c>
      <c r="L37" s="62">
        <v>37300</v>
      </c>
    </row>
    <row r="38" spans="1:12" s="47" customFormat="1" ht="15.75">
      <c r="A38" s="64"/>
      <c r="B38" s="61"/>
      <c r="C38" s="62"/>
      <c r="D38" s="71"/>
      <c r="E38" s="67" t="s">
        <v>29</v>
      </c>
      <c r="F38" s="6">
        <f>SUM(F31:F37)</f>
        <v>27.22</v>
      </c>
      <c r="G38" s="6">
        <f>G37+G36+G32</f>
        <v>32.9</v>
      </c>
      <c r="H38" s="73">
        <f>H37+H36+H32</f>
        <v>32.9</v>
      </c>
      <c r="I38" s="73">
        <f>I33</f>
        <v>0</v>
      </c>
      <c r="J38" s="6">
        <f>SUM(J33:J35)</f>
        <v>27.22</v>
      </c>
      <c r="K38" s="180"/>
      <c r="L38" s="162"/>
    </row>
    <row r="39" spans="1:12" s="47" customFormat="1" ht="15.75">
      <c r="A39" s="48"/>
      <c r="B39" s="45"/>
      <c r="C39" s="31"/>
      <c r="D39" s="50"/>
      <c r="E39" s="60"/>
      <c r="F39" s="25"/>
      <c r="G39" s="25"/>
      <c r="H39" s="30"/>
      <c r="I39" s="26"/>
      <c r="J39" s="25"/>
      <c r="K39" s="182"/>
      <c r="L39" s="51"/>
    </row>
    <row r="40" spans="1:12" s="47" customFormat="1" ht="15.75">
      <c r="A40" s="147"/>
      <c r="B40" s="163"/>
      <c r="C40" s="164"/>
      <c r="D40" s="148"/>
      <c r="E40" s="165"/>
      <c r="F40" s="166"/>
      <c r="G40" s="166"/>
      <c r="H40" s="167"/>
      <c r="I40" s="168"/>
      <c r="J40" s="166"/>
      <c r="K40" s="190"/>
      <c r="L40" s="169"/>
    </row>
    <row r="41" spans="1:13" s="47" customFormat="1" ht="15.75">
      <c r="A41" s="106" t="s">
        <v>59</v>
      </c>
      <c r="B41" s="107"/>
      <c r="C41" s="114"/>
      <c r="D41" s="107"/>
      <c r="E41" s="122"/>
      <c r="F41" s="123"/>
      <c r="G41" s="123"/>
      <c r="H41" s="123"/>
      <c r="I41" s="123"/>
      <c r="J41" s="116"/>
      <c r="K41" s="183"/>
      <c r="L41" s="125"/>
      <c r="M41" s="48"/>
    </row>
    <row r="42" spans="1:13" s="47" customFormat="1" ht="15.75">
      <c r="A42" s="64" t="s">
        <v>60</v>
      </c>
      <c r="B42" s="61" t="s">
        <v>61</v>
      </c>
      <c r="C42" s="62" t="s">
        <v>31</v>
      </c>
      <c r="D42" s="61" t="s">
        <v>66</v>
      </c>
      <c r="E42" s="74">
        <v>506113</v>
      </c>
      <c r="F42" s="7">
        <v>13.4</v>
      </c>
      <c r="G42" s="13"/>
      <c r="H42" s="8"/>
      <c r="I42" s="6"/>
      <c r="J42" s="9">
        <f>F42+G42-H42-I42</f>
        <v>13.4</v>
      </c>
      <c r="K42" s="180">
        <v>42040</v>
      </c>
      <c r="L42" s="5">
        <v>41500</v>
      </c>
      <c r="M42" s="48"/>
    </row>
    <row r="43" spans="1:13" s="47" customFormat="1" ht="15.75">
      <c r="A43" s="126"/>
      <c r="B43" s="111"/>
      <c r="C43" s="119"/>
      <c r="D43" s="111"/>
      <c r="E43" s="67" t="s">
        <v>29</v>
      </c>
      <c r="F43" s="73">
        <f>SUM(F42:F42)</f>
        <v>13.4</v>
      </c>
      <c r="G43" s="73">
        <f>SUM(G42:G42)</f>
        <v>0</v>
      </c>
      <c r="H43" s="73">
        <f>SUM(H42:H42)</f>
        <v>0</v>
      </c>
      <c r="I43" s="73">
        <v>0</v>
      </c>
      <c r="J43" s="73">
        <f>SUM(J41:J42)</f>
        <v>13.4</v>
      </c>
      <c r="K43" s="191"/>
      <c r="L43" s="127"/>
      <c r="M43" s="48"/>
    </row>
    <row r="44" spans="1:13" s="47" customFormat="1" ht="15.75">
      <c r="A44" s="147" t="s">
        <v>73</v>
      </c>
      <c r="B44" s="163"/>
      <c r="C44" s="164"/>
      <c r="D44" s="163"/>
      <c r="E44" s="165"/>
      <c r="F44" s="167"/>
      <c r="G44" s="167"/>
      <c r="H44" s="167"/>
      <c r="I44" s="167"/>
      <c r="J44" s="167"/>
      <c r="K44" s="192"/>
      <c r="L44" s="172"/>
      <c r="M44" s="48"/>
    </row>
    <row r="45" spans="1:13" s="47" customFormat="1" ht="15">
      <c r="A45" s="64" t="s">
        <v>80</v>
      </c>
      <c r="B45" s="61" t="s">
        <v>74</v>
      </c>
      <c r="C45" s="62">
        <v>2062</v>
      </c>
      <c r="D45" s="62" t="s">
        <v>75</v>
      </c>
      <c r="E45" s="61">
        <v>504127</v>
      </c>
      <c r="F45" s="9">
        <v>4.29</v>
      </c>
      <c r="G45" s="9"/>
      <c r="H45" s="9"/>
      <c r="I45" s="9"/>
      <c r="J45" s="9">
        <v>4.29</v>
      </c>
      <c r="K45" s="189">
        <v>42557</v>
      </c>
      <c r="L45" s="5">
        <v>38000</v>
      </c>
      <c r="M45" s="48"/>
    </row>
    <row r="46" spans="1:13" s="47" customFormat="1" ht="15">
      <c r="A46" s="64" t="s">
        <v>79</v>
      </c>
      <c r="B46" s="61" t="s">
        <v>74</v>
      </c>
      <c r="C46" s="62">
        <v>2062</v>
      </c>
      <c r="D46" s="62" t="s">
        <v>75</v>
      </c>
      <c r="E46" s="61">
        <v>517127</v>
      </c>
      <c r="F46" s="9">
        <v>3.02</v>
      </c>
      <c r="G46" s="9"/>
      <c r="H46" s="9"/>
      <c r="I46" s="9"/>
      <c r="J46" s="9">
        <f>F46-I46</f>
        <v>3.02</v>
      </c>
      <c r="K46" s="189">
        <v>42557</v>
      </c>
      <c r="L46" s="5">
        <v>38000</v>
      </c>
      <c r="M46" s="48"/>
    </row>
    <row r="47" spans="1:13" s="47" customFormat="1" ht="15">
      <c r="A47" s="64" t="s">
        <v>78</v>
      </c>
      <c r="B47" s="61" t="s">
        <v>74</v>
      </c>
      <c r="C47" s="62">
        <v>2062</v>
      </c>
      <c r="D47" s="62" t="s">
        <v>75</v>
      </c>
      <c r="E47" s="61">
        <v>501127</v>
      </c>
      <c r="F47" s="9">
        <v>5.015</v>
      </c>
      <c r="G47" s="9"/>
      <c r="H47" s="9"/>
      <c r="I47" s="9"/>
      <c r="J47" s="9">
        <v>5.015</v>
      </c>
      <c r="K47" s="189">
        <v>42557</v>
      </c>
      <c r="L47" s="5">
        <v>37800</v>
      </c>
      <c r="M47" s="48"/>
    </row>
    <row r="48" spans="1:13" s="47" customFormat="1" ht="15.75">
      <c r="A48" s="171"/>
      <c r="B48" s="61"/>
      <c r="C48" s="62"/>
      <c r="D48" s="62"/>
      <c r="E48" s="67" t="s">
        <v>29</v>
      </c>
      <c r="F48" s="73">
        <f>F47+F46+F45</f>
        <v>12.325</v>
      </c>
      <c r="G48" s="73">
        <f>G45+G46+G47</f>
        <v>0</v>
      </c>
      <c r="H48" s="73">
        <f>SUM(H47:H47)</f>
        <v>0</v>
      </c>
      <c r="I48" s="73">
        <f>I46</f>
        <v>0</v>
      </c>
      <c r="J48" s="73">
        <f>J47+J46+J45</f>
        <v>12.325</v>
      </c>
      <c r="K48" s="193"/>
      <c r="L48" s="5"/>
      <c r="M48" s="48"/>
    </row>
    <row r="49" spans="1:13" s="47" customFormat="1" ht="15.75">
      <c r="A49" s="106" t="s">
        <v>62</v>
      </c>
      <c r="B49" s="107"/>
      <c r="C49" s="114"/>
      <c r="D49" s="107"/>
      <c r="E49" s="122"/>
      <c r="F49" s="123"/>
      <c r="G49" s="123"/>
      <c r="H49" s="120"/>
      <c r="I49" s="123"/>
      <c r="J49" s="123"/>
      <c r="K49" s="194"/>
      <c r="L49" s="125"/>
      <c r="M49" s="48"/>
    </row>
    <row r="50" spans="1:12" s="47" customFormat="1" ht="15.75">
      <c r="A50" s="64" t="s">
        <v>63</v>
      </c>
      <c r="B50" s="61"/>
      <c r="C50" s="63" t="s">
        <v>32</v>
      </c>
      <c r="D50" s="61" t="s">
        <v>28</v>
      </c>
      <c r="E50" s="62">
        <v>1101171</v>
      </c>
      <c r="F50" s="9">
        <v>6.03</v>
      </c>
      <c r="G50" s="14"/>
      <c r="H50" s="14"/>
      <c r="I50" s="14"/>
      <c r="J50" s="9">
        <f>F50-H50</f>
        <v>6.03</v>
      </c>
      <c r="K50" s="180">
        <v>42503</v>
      </c>
      <c r="L50" s="62">
        <v>35600</v>
      </c>
    </row>
    <row r="51" spans="1:12" s="47" customFormat="1" ht="15.75">
      <c r="A51" s="110"/>
      <c r="B51" s="111"/>
      <c r="C51" s="112"/>
      <c r="D51" s="111"/>
      <c r="E51" s="67" t="s">
        <v>29</v>
      </c>
      <c r="F51" s="73">
        <f>SUM(F50)</f>
        <v>6.03</v>
      </c>
      <c r="G51" s="73">
        <f>SUM(G50)</f>
        <v>0</v>
      </c>
      <c r="H51" s="73">
        <f>SUM(H50)</f>
        <v>0</v>
      </c>
      <c r="I51" s="73">
        <f>SUM(I50)</f>
        <v>0</v>
      </c>
      <c r="J51" s="73">
        <f>SUM(J50)</f>
        <v>6.03</v>
      </c>
      <c r="K51" s="181"/>
      <c r="L51" s="119"/>
    </row>
    <row r="52" spans="1:12" s="47" customFormat="1" ht="15.75">
      <c r="A52" s="144"/>
      <c r="B52" s="45"/>
      <c r="C52" s="46"/>
      <c r="D52" s="45"/>
      <c r="E52" s="60"/>
      <c r="F52" s="30"/>
      <c r="G52" s="30"/>
      <c r="H52" s="30"/>
      <c r="I52" s="30"/>
      <c r="J52" s="30"/>
      <c r="K52" s="182"/>
      <c r="L52" s="31"/>
    </row>
    <row r="53" spans="1:14" s="47" customFormat="1" ht="15.75">
      <c r="A53" s="106" t="s">
        <v>64</v>
      </c>
      <c r="B53" s="107"/>
      <c r="C53" s="108"/>
      <c r="D53" s="107"/>
      <c r="E53" s="114"/>
      <c r="F53" s="116"/>
      <c r="G53" s="116"/>
      <c r="H53" s="120"/>
      <c r="I53" s="121" t="s">
        <v>33</v>
      </c>
      <c r="J53" s="116"/>
      <c r="K53" s="183"/>
      <c r="L53" s="114"/>
      <c r="M53" s="48"/>
      <c r="N53" s="48"/>
    </row>
    <row r="54" spans="1:14" s="47" customFormat="1" ht="15.75">
      <c r="A54" s="171" t="s">
        <v>76</v>
      </c>
      <c r="B54" s="61"/>
      <c r="C54" s="63" t="s">
        <v>71</v>
      </c>
      <c r="D54" s="61" t="s">
        <v>28</v>
      </c>
      <c r="E54" s="62">
        <v>1110168</v>
      </c>
      <c r="F54" s="9">
        <v>2.664</v>
      </c>
      <c r="G54" s="9"/>
      <c r="H54" s="8"/>
      <c r="I54" s="69"/>
      <c r="J54" s="9">
        <f>F54-H54</f>
        <v>2.664</v>
      </c>
      <c r="K54" s="189">
        <v>42557</v>
      </c>
      <c r="L54" s="62">
        <v>35900</v>
      </c>
      <c r="M54" s="48"/>
      <c r="N54" s="48"/>
    </row>
    <row r="55" spans="1:14" s="47" customFormat="1" ht="15">
      <c r="A55" s="173" t="s">
        <v>70</v>
      </c>
      <c r="B55" s="174"/>
      <c r="C55" s="175" t="s">
        <v>71</v>
      </c>
      <c r="D55" s="174" t="s">
        <v>28</v>
      </c>
      <c r="E55" s="176">
        <v>1115168</v>
      </c>
      <c r="F55" s="177">
        <v>2.42</v>
      </c>
      <c r="G55" s="177"/>
      <c r="H55" s="178">
        <v>1.966</v>
      </c>
      <c r="I55" s="179"/>
      <c r="J55" s="177">
        <f>F55-H55</f>
        <v>0.45399999999999996</v>
      </c>
      <c r="K55" s="180">
        <v>42543</v>
      </c>
      <c r="L55" s="176">
        <v>35800</v>
      </c>
      <c r="M55" s="48"/>
      <c r="N55" s="48"/>
    </row>
    <row r="56" spans="1:14" s="47" customFormat="1" ht="15">
      <c r="A56" s="64" t="s">
        <v>77</v>
      </c>
      <c r="B56" s="61"/>
      <c r="C56" s="63" t="s">
        <v>34</v>
      </c>
      <c r="D56" s="61" t="s">
        <v>28</v>
      </c>
      <c r="E56" s="62">
        <v>1122171</v>
      </c>
      <c r="F56" s="9">
        <v>8.83</v>
      </c>
      <c r="G56" s="9"/>
      <c r="H56" s="65"/>
      <c r="I56" s="161"/>
      <c r="J56" s="9">
        <v>8.83</v>
      </c>
      <c r="K56" s="185">
        <v>42557</v>
      </c>
      <c r="L56" s="62">
        <v>32200</v>
      </c>
      <c r="M56" s="48"/>
      <c r="N56" s="48"/>
    </row>
    <row r="57" spans="1:14" s="47" customFormat="1" ht="15.75">
      <c r="A57" s="64" t="s">
        <v>65</v>
      </c>
      <c r="B57" s="71"/>
      <c r="C57" s="63" t="s">
        <v>34</v>
      </c>
      <c r="D57" s="61" t="s">
        <v>28</v>
      </c>
      <c r="E57" s="62">
        <v>1161165</v>
      </c>
      <c r="F57" s="9">
        <v>4.29</v>
      </c>
      <c r="G57" s="9"/>
      <c r="H57" s="8"/>
      <c r="I57" s="70"/>
      <c r="J57" s="9">
        <f>F57+G57-H57-I57</f>
        <v>4.29</v>
      </c>
      <c r="K57" s="180">
        <v>42296</v>
      </c>
      <c r="L57" s="62">
        <v>40000</v>
      </c>
      <c r="M57" s="48"/>
      <c r="N57" s="48"/>
    </row>
    <row r="58" spans="1:14" s="47" customFormat="1" ht="15.75">
      <c r="A58" s="110"/>
      <c r="B58" s="111"/>
      <c r="C58" s="112"/>
      <c r="D58" s="118"/>
      <c r="E58" s="67" t="s">
        <v>29</v>
      </c>
      <c r="F58" s="6">
        <f>F57+F56+F55+F54</f>
        <v>18.204</v>
      </c>
      <c r="G58" s="6">
        <f>SUM(G55:G57)</f>
        <v>0</v>
      </c>
      <c r="H58" s="6">
        <f>H55</f>
        <v>1.966</v>
      </c>
      <c r="I58" s="6">
        <f>SUM(I55:I57)</f>
        <v>0</v>
      </c>
      <c r="J58" s="6">
        <f>J57+J56+J55+J54</f>
        <v>16.238000000000003</v>
      </c>
      <c r="K58" s="191"/>
      <c r="L58" s="119" t="s">
        <v>26</v>
      </c>
      <c r="M58" s="48"/>
      <c r="N58" s="48"/>
    </row>
    <row r="59" spans="1:14" s="47" customFormat="1" ht="15.75">
      <c r="A59" s="144"/>
      <c r="B59" s="45"/>
      <c r="C59" s="46"/>
      <c r="D59" s="52"/>
      <c r="E59" s="60"/>
      <c r="F59" s="25"/>
      <c r="G59" s="25"/>
      <c r="H59" s="25"/>
      <c r="I59" s="25"/>
      <c r="J59" s="25"/>
      <c r="K59" s="195"/>
      <c r="L59" s="31"/>
      <c r="M59" s="48"/>
      <c r="N59" s="48"/>
    </row>
    <row r="60" spans="1:12" s="47" customFormat="1" ht="15.75">
      <c r="A60" s="106" t="s">
        <v>37</v>
      </c>
      <c r="B60" s="107"/>
      <c r="C60" s="108"/>
      <c r="D60" s="107"/>
      <c r="E60" s="114"/>
      <c r="F60" s="115"/>
      <c r="G60" s="115"/>
      <c r="H60" s="115"/>
      <c r="I60" s="115" t="s">
        <v>26</v>
      </c>
      <c r="J60" s="116"/>
      <c r="K60" s="183"/>
      <c r="L60" s="114"/>
    </row>
    <row r="61" spans="1:13" s="47" customFormat="1" ht="15">
      <c r="A61" s="64" t="s">
        <v>39</v>
      </c>
      <c r="B61" s="61" t="s">
        <v>40</v>
      </c>
      <c r="C61" s="75" t="s">
        <v>41</v>
      </c>
      <c r="D61" s="61" t="s">
        <v>38</v>
      </c>
      <c r="E61" s="62">
        <v>622137</v>
      </c>
      <c r="F61" s="9">
        <v>5.725</v>
      </c>
      <c r="G61" s="9"/>
      <c r="H61" s="9"/>
      <c r="I61" s="9"/>
      <c r="J61" s="9">
        <f>F61+G61-H61-I61</f>
        <v>5.725</v>
      </c>
      <c r="K61" s="180">
        <v>42058</v>
      </c>
      <c r="L61" s="62">
        <v>45250</v>
      </c>
      <c r="M61" s="48"/>
    </row>
    <row r="62" spans="1:13" s="47" customFormat="1" ht="15.75">
      <c r="A62" s="110"/>
      <c r="B62" s="111"/>
      <c r="C62" s="112"/>
      <c r="D62" s="118"/>
      <c r="E62" s="67" t="s">
        <v>29</v>
      </c>
      <c r="F62" s="12">
        <f>SUM(F61:F61)</f>
        <v>5.725</v>
      </c>
      <c r="G62" s="12">
        <f>SUM(G61:G61)</f>
        <v>0</v>
      </c>
      <c r="H62" s="12">
        <f>SUM(H61:H61)</f>
        <v>0</v>
      </c>
      <c r="I62" s="12">
        <f>SUM(I61:I61)</f>
        <v>0</v>
      </c>
      <c r="J62" s="12">
        <f>SUM(J61:J61)</f>
        <v>5.725</v>
      </c>
      <c r="K62" s="196"/>
      <c r="L62" s="119"/>
      <c r="M62" s="48"/>
    </row>
    <row r="63" spans="1:12" s="47" customFormat="1" ht="15.75">
      <c r="A63" s="144"/>
      <c r="B63" s="45"/>
      <c r="C63" s="46"/>
      <c r="D63" s="52"/>
      <c r="E63" s="32"/>
      <c r="F63" s="27"/>
      <c r="G63" s="27"/>
      <c r="H63" s="27"/>
      <c r="I63" s="27"/>
      <c r="J63" s="28"/>
      <c r="K63" s="182"/>
      <c r="L63" s="31"/>
    </row>
    <row r="64" spans="1:12" s="47" customFormat="1" ht="15.75">
      <c r="A64" s="147"/>
      <c r="B64" s="148"/>
      <c r="C64" s="149" t="s">
        <v>42</v>
      </c>
      <c r="D64" s="104"/>
      <c r="E64" s="105"/>
      <c r="F64" s="6">
        <f>F62+F58+F51+F48+F43+F38+F29+F25+F18</f>
        <v>113.838</v>
      </c>
      <c r="G64" s="6">
        <f>G62+G58+G51+G48+G43+G38+G29+G25</f>
        <v>32.9</v>
      </c>
      <c r="H64" s="6">
        <f>H58+H62+H51+H48+H43+H38+H29+H25+H18</f>
        <v>34.866</v>
      </c>
      <c r="I64" s="6">
        <f>I62+I58+I51+I48+I43+I38+I29+I25+I18</f>
        <v>0</v>
      </c>
      <c r="J64" s="6">
        <f>J62+J58+J51+J48+J43+J38+J29+J25+J18</f>
        <v>111.87199999999999</v>
      </c>
      <c r="K64" s="190"/>
      <c r="L64" s="150"/>
    </row>
    <row r="65" spans="1:12" s="47" customFormat="1" ht="15.75">
      <c r="A65" s="144"/>
      <c r="B65" s="50"/>
      <c r="C65" s="53"/>
      <c r="D65" s="54"/>
      <c r="E65" s="55"/>
      <c r="F65" s="25"/>
      <c r="G65" s="25"/>
      <c r="H65" s="25"/>
      <c r="I65" s="25"/>
      <c r="J65" s="25"/>
      <c r="K65" s="182"/>
      <c r="L65" s="39"/>
    </row>
    <row r="66" spans="1:14" s="47" customFormat="1" ht="15.75">
      <c r="A66" s="106" t="s">
        <v>35</v>
      </c>
      <c r="B66" s="107"/>
      <c r="C66" s="108"/>
      <c r="D66" s="109"/>
      <c r="E66" s="72">
        <v>1601200</v>
      </c>
      <c r="F66" s="7">
        <v>18</v>
      </c>
      <c r="G66" s="7"/>
      <c r="H66" s="8"/>
      <c r="I66" s="6"/>
      <c r="J66" s="9">
        <f>F66+G66-H66-I66</f>
        <v>18</v>
      </c>
      <c r="K66" s="183">
        <v>42349</v>
      </c>
      <c r="L66" s="114">
        <v>104000</v>
      </c>
      <c r="M66" s="48"/>
      <c r="N66" s="48"/>
    </row>
    <row r="67" spans="1:14" s="47" customFormat="1" ht="15.75">
      <c r="A67" s="110"/>
      <c r="B67" s="111"/>
      <c r="C67" s="112"/>
      <c r="D67" s="113"/>
      <c r="E67" s="72" t="s">
        <v>36</v>
      </c>
      <c r="F67" s="10">
        <v>720</v>
      </c>
      <c r="G67" s="7"/>
      <c r="H67" s="8"/>
      <c r="I67" s="6"/>
      <c r="J67" s="11">
        <f>F67+G67-H67-I67</f>
        <v>720</v>
      </c>
      <c r="K67" s="191"/>
      <c r="L67" s="119"/>
      <c r="M67" s="48"/>
      <c r="N67" s="48"/>
    </row>
    <row r="68" spans="1:12" s="47" customFormat="1" ht="15.75">
      <c r="A68" s="144"/>
      <c r="B68" s="50"/>
      <c r="C68" s="53"/>
      <c r="D68" s="54"/>
      <c r="E68" s="55"/>
      <c r="F68" s="25"/>
      <c r="G68" s="25"/>
      <c r="H68" s="25"/>
      <c r="I68" s="25"/>
      <c r="J68" s="25"/>
      <c r="K68" s="29"/>
      <c r="L68" s="39"/>
    </row>
    <row r="69" spans="1:12" s="47" customFormat="1" ht="15.75">
      <c r="A69" s="144" t="s">
        <v>43</v>
      </c>
      <c r="B69" s="50"/>
      <c r="C69" s="49"/>
      <c r="D69" s="45"/>
      <c r="E69" s="31"/>
      <c r="F69" s="39"/>
      <c r="G69" s="39"/>
      <c r="H69" s="39"/>
      <c r="I69" s="40"/>
      <c r="J69" s="56"/>
      <c r="K69" s="57"/>
      <c r="L69" s="57"/>
    </row>
    <row r="70" spans="1:12" s="47" customFormat="1" ht="15.75">
      <c r="A70" s="143"/>
      <c r="B70" s="58"/>
      <c r="C70" s="31"/>
      <c r="D70" s="48"/>
      <c r="E70" s="48"/>
      <c r="F70" s="48"/>
      <c r="G70" s="45"/>
      <c r="H70" s="57" t="s">
        <v>44</v>
      </c>
      <c r="J70" s="57"/>
      <c r="K70" s="57"/>
      <c r="L70" s="57"/>
    </row>
    <row r="71" spans="1:12" s="47" customFormat="1" ht="15">
      <c r="A71" s="145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</row>
    <row r="72" s="47" customFormat="1" ht="15"/>
    <row r="73" s="59" customFormat="1" ht="15"/>
  </sheetData>
  <sheetProtection/>
  <mergeCells count="4">
    <mergeCell ref="A1:L1"/>
    <mergeCell ref="A2:L2"/>
    <mergeCell ref="A3:L3"/>
    <mergeCell ref="A5:L5"/>
  </mergeCells>
  <printOptions/>
  <pageMargins left="0.95" right="0.5" top="0.4" bottom="0.39" header="0.31496062992125984" footer="0.31496062992125984"/>
  <pageSetup horizontalDpi="600" verticalDpi="600" orientation="landscape" paperSize="9" scale="81" r:id="rId2"/>
  <rowBreaks count="1" manualBreakCount="1">
    <brk id="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2016-07-16T09:00:48Z</dcterms:modified>
  <cp:category/>
  <cp:version/>
  <cp:contentType/>
  <cp:contentStatus/>
</cp:coreProperties>
</file>